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Stsv01\行政データ\10_建設課\04_上下水道班\料金担当\共通\照会・回答\R4(2022)\050116 経営比較分析表\提出\特環\"/>
    </mc:Choice>
  </mc:AlternateContent>
  <xr:revisionPtr revIDLastSave="0" documentId="13_ncr:1_{921A7984-08EF-4206-AACA-7F39D94C31AC}" xr6:coauthVersionLast="45" xr6:coauthVersionMax="45" xr10:uidLastSave="{00000000-0000-0000-0000-000000000000}"/>
  <workbookProtection workbookAlgorithmName="SHA-512" workbookHashValue="WtPyju1xv8aoaLzkMQ+UTXP3RaopkVAP1d/tJ4jVVe5JcfUGUBTRpsIBSTUyT+XAJUlyZI3/645X43ih7nup1w==" workbookSaltValue="T5ddkUcxxbJmTXZJrwqxF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I10" i="4"/>
  <c r="B10"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<sst xmlns="http://schemas.openxmlformats.org/spreadsheetml/2006/main" count="236" uniqueCount="119">
  <si>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</si>
  <si>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</si>
  <si>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</si>
  <si>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</si>
  <si>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</si>
  <si>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</si>
  <si>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</si>
  <si>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</si>
  <si>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</si>
  <si>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</si>
  <si>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</si>
  <si>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</si>
  <si>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</si>
  <si>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</si>
  <si>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</si>
  <si>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</si>
  <si>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</si>
  <si>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</si>
  <si>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</si>
  <si>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</si>
  <si>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</si>
  <si>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</si>
  <si>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</si>
  <si>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</si>
  <si>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</si>
  <si>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</si>
  <si>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</si>
  <si>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</si>
  <si>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</si>
  <si>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</si>
  <si>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</si>
  <si>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</si>
  <si>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</si>
  <si>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</si>
  <si>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</si>
  <si>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</si>
  <si>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</si>
  <si>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</si>
  <si>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</si>
  <si>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</si>
  <si>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</si>
  <si>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</si>
  <si>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</si>
  <si>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</si>
  <si>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</si>
  <si>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</si>
  <si>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</si>
  <si>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</si>
  <si>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</si>
  <si>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</si>
  <si>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</si>
  <si>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</si>
  <si>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</si>
  <si>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</si>
  <si>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</si>
  <si>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</si>
  <si>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</si>
  <si>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</si>
  <si>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</si>
  <si>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</si>
  <si>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</si>
  <si>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</si>
  <si>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</si>
  <si>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</si>
  <si>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</si>
  <si>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</si>
  <si>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</si>
  <si>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</si>
  <si>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</si>
  <si>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</si>
  <si>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</si>
  <si>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</si>
  <si>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</si>
  <si>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</si>
  <si>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</si>
  <si>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</si>
  <si>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</si>
  <si>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</si>
  <si>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</si>
  <si>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</si>
  <si>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</si>
  <si>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</si>
  <si>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</si>
  <si>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</si>
  <si>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</si>
  <si>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</si>
  <si>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</si>
  <si>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</si>
  <si>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</si>
  <si>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</si>
  <si>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</si>
  <si>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</si>
  <si>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</si>
  <si>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</si>
  <si>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</si>
  <si>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</si>
  <si>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</si>
  <si>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</si>
  <si>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津南町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</si>
  <si>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</si>
  <si>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</si>
  <si>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</si>
  <si>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</si>
  <si>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</si>
  <si>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</si>
  <si>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</si>
  <si>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</si>
  <si>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</si>
  <si>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</si>
  <si>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</si>
  <si>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</si>
  <si>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</si>
  <si>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</si>
  <si>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</si>
  <si>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</si>
  <si>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</si>
  <si>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近年では、管渠の改修及び更新工事等は主立って実施していない。耐用年数の満期による更新時期のピークはR31年度以降一斉に迎えることとなるが、現段階から当該時期に備えて平準化等の更新計画を策定することが責務である。</t>
    <phoneticPr fontId="4"/>
  </si>
  <si>
    <t>　今後人口減少に伴う使用料収入の減少が確実視される。引き続き水洗化の推進及び料金の滞納対策を強化し、収入の確保に努めることが必要である。
　また、維持管理の効率化・効果的な推進を図るために本事業の経営戦略に基づき、ストックマネジメント計画を実施し、経費の合理化に取り組む。
　現状では、一般会計からの繰入金に大きく本会計が依存する形であるが、これらを可能な限り圧縮するべく上記の対策並びに料金改定も視野に入れつつ、健全な事業運営に努める。また、経営基盤の強化、経営効率の推進及びサービス水準の向上を図る観点からも、事業の広域化、統合及び民間資金の活用などを積極的に検討する必要がある。</t>
    <phoneticPr fontId="4"/>
  </si>
  <si>
    <t>①収益的収支比率
　使用料収入のみでは、経常的な支出及び企業債の元利償還金は賄えず、一般会計からの繰入金に大きく依存する状態である。維持管理費の圧縮と未接続世帯への水洗化を推進していくことが必要である。
④企業債残高対事業規模比率
　R7年に向けて企業債の元金償還金が概ね4％増加すること、多額の起債を予定していることから、今後の水準は更に上昇する見込みである。
⑤経費回収率
　①と同様、使用料収入のみでは経常的な支出は賄えていない。今後は人口減少に伴う使用料収入の減少により指標の下降が見込まれる。維持管理費等の支出をより一層精査していくことも必要である。
⑥汚水処理原価
　⑤と同様、今後は人口減少に伴う使用料収入の減少により指標の上昇が見込まれる。
⑦施設利用率
　晴天時現在処理能力に対し、1日平均処理水量は40％以下である。R3年10月から新たにし尿の受け入れを開始したことにより利用率の上昇は見込まれるが、引き続き適切な施設規模を検討していく必要がある。
⑧水洗化率
　H22年の施設の概成から緩やかに増加傾向にあるが、類似団体平均値と比べ低いことから、今後も未接続世帯への水洗化を推進していく。</t>
    <rPh sb="387" eb="389">
      <t>カイシ</t>
    </rPh>
    <rPh sb="410" eb="411">
      <t>ヒ</t>
    </rPh>
    <rPh sb="412" eb="413">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</si>
</sst>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AB-4519-910B-9581D0A79F5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B9AB-4519-910B-9581D0A79F5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49.23</c:v>
                </c:pt>
                <c:pt idx="1">
                  <c:v>47.75</c:v>
                </c:pt>
                <c:pt idx="2">
                  <c:v>46.8</c:v>
                </c:pt>
                <c:pt idx="3">
                  <c:v>45.87</c:v>
                </c:pt>
                <c:pt idx="4">
                  <c:v>36.049999999999997</c:v>
                </c:pt>
              </c:numCache>
            </c:numRef>
          </c:val>
          <c:extLst>
            <c:ext xmlns:c16="http://schemas.microsoft.com/office/drawing/2014/chart" uri="{C3380CC4-5D6E-409C-BE32-E72D297353CC}">
              <c16:uniqueId val="{00000000-8824-4602-9A85-80D13398B08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8824-4602-9A85-80D13398B08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77.81</c:v>
                </c:pt>
                <c:pt idx="1">
                  <c:v>78.48</c:v>
                </c:pt>
                <c:pt idx="2">
                  <c:v>79.87</c:v>
                </c:pt>
                <c:pt idx="3">
                  <c:v>80.05</c:v>
                </c:pt>
                <c:pt idx="4">
                  <c:v>80.95</c:v>
                </c:pt>
              </c:numCache>
            </c:numRef>
          </c:val>
          <c:extLst>
            <c:ext xmlns:c16="http://schemas.microsoft.com/office/drawing/2014/chart" uri="{C3380CC4-5D6E-409C-BE32-E72D297353CC}">
              <c16:uniqueId val="{00000000-0944-4F77-B1D0-A89FAC7389F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0944-4F77-B1D0-A89FAC7389F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88.95</c:v>
                </c:pt>
                <c:pt idx="1">
                  <c:v>90.5</c:v>
                </c:pt>
                <c:pt idx="2">
                  <c:v>89.72</c:v>
                </c:pt>
                <c:pt idx="3">
                  <c:v>90.25</c:v>
                </c:pt>
                <c:pt idx="4">
                  <c:v>90.12</c:v>
                </c:pt>
              </c:numCache>
            </c:numRef>
          </c:val>
          <c:extLst>
            <c:ext xmlns:c16="http://schemas.microsoft.com/office/drawing/2014/chart" uri="{C3380CC4-5D6E-409C-BE32-E72D297353CC}">
              <c16:uniqueId val="{00000000-9B61-4F55-8329-26822E759C9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61-4F55-8329-26822E759C9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E6-433E-A4AF-437C8B0E985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E6-433E-A4AF-437C8B0E985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C3-4B79-B20C-768581E32B6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C3-4B79-B20C-768581E32B6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76-422F-A317-2ED16698940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76-422F-A317-2ED16698940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E7-42EB-BBE7-10AE93CAD55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E7-42EB-BBE7-10AE93CAD55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565.78</c:v>
                </c:pt>
                <c:pt idx="1">
                  <c:v>976.39</c:v>
                </c:pt>
                <c:pt idx="2">
                  <c:v>697.92</c:v>
                </c:pt>
                <c:pt idx="3">
                  <c:v>503.23</c:v>
                </c:pt>
                <c:pt idx="4">
                  <c:v>594.21</c:v>
                </c:pt>
              </c:numCache>
            </c:numRef>
          </c:val>
          <c:extLst>
            <c:ext xmlns:c16="http://schemas.microsoft.com/office/drawing/2014/chart" uri="{C3380CC4-5D6E-409C-BE32-E72D297353CC}">
              <c16:uniqueId val="{00000000-878A-4E43-A176-AEAABCAF965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878A-4E43-A176-AEAABCAF965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96.87</c:v>
                </c:pt>
                <c:pt idx="1">
                  <c:v>73.87</c:v>
                </c:pt>
                <c:pt idx="2">
                  <c:v>72.47</c:v>
                </c:pt>
                <c:pt idx="3">
                  <c:v>73.3</c:v>
                </c:pt>
                <c:pt idx="4">
                  <c:v>73.849999999999994</c:v>
                </c:pt>
              </c:numCache>
            </c:numRef>
          </c:val>
          <c:extLst>
            <c:ext xmlns:c16="http://schemas.microsoft.com/office/drawing/2014/chart" uri="{C3380CC4-5D6E-409C-BE32-E72D297353CC}">
              <c16:uniqueId val="{00000000-9657-4A60-8CF0-98641641D04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9657-4A60-8CF0-98641641D04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192.97</c:v>
                </c:pt>
                <c:pt idx="1">
                  <c:v>253</c:v>
                </c:pt>
                <c:pt idx="2">
                  <c:v>259.45999999999998</c:v>
                </c:pt>
                <c:pt idx="3">
                  <c:v>258.56</c:v>
                </c:pt>
                <c:pt idx="4">
                  <c:v>257.55</c:v>
                </c:pt>
              </c:numCache>
            </c:numRef>
          </c:val>
          <c:extLst>
            <c:ext xmlns:c16="http://schemas.microsoft.com/office/drawing/2014/chart" uri="{C3380CC4-5D6E-409C-BE32-E72D297353CC}">
              <c16:uniqueId val="{00000000-5B9E-4DF2-A1E1-D8FAFC2ABC0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5B9E-4DF2-A1E1-D8FAFC2ABC0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新潟県　津南町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9057</v>
      </c>
      <c r="AM8" s="55"/>
      <c r="AN8" s="55"/>
      <c r="AO8" s="55"/>
      <c r="AP8" s="55"/>
      <c r="AQ8" s="55"/>
      <c r="AR8" s="55"/>
      <c r="AS8" s="55"/>
      <c r="AT8" s="54">
        <f>データ!T6</f>
        <v>170.21</v>
      </c>
      <c r="AU8" s="54"/>
      <c r="AV8" s="54"/>
      <c r="AW8" s="54"/>
      <c r="AX8" s="54"/>
      <c r="AY8" s="54"/>
      <c r="AZ8" s="54"/>
      <c r="BA8" s="54"/>
      <c r="BB8" s="54">
        <f>データ!U6</f>
        <v>53.21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66.53</v>
      </c>
      <c r="Q10" s="54"/>
      <c r="R10" s="54"/>
      <c r="S10" s="54"/>
      <c r="T10" s="54"/>
      <c r="U10" s="54"/>
      <c r="V10" s="54"/>
      <c r="W10" s="54">
        <f>データ!Q6</f>
        <v>92.76</v>
      </c>
      <c r="X10" s="54"/>
      <c r="Y10" s="54"/>
      <c r="Z10" s="54"/>
      <c r="AA10" s="54"/>
      <c r="AB10" s="54"/>
      <c r="AC10" s="54"/>
      <c r="AD10" s="55">
        <f>データ!R6</f>
        <v>3410</v>
      </c>
      <c r="AE10" s="55"/>
      <c r="AF10" s="55"/>
      <c r="AG10" s="55"/>
      <c r="AH10" s="55"/>
      <c r="AI10" s="55"/>
      <c r="AJ10" s="55"/>
      <c r="AK10" s="2"/>
      <c r="AL10" s="55">
        <f>データ!V6</f>
        <v>5978</v>
      </c>
      <c r="AM10" s="55"/>
      <c r="AN10" s="55"/>
      <c r="AO10" s="55"/>
      <c r="AP10" s="55"/>
      <c r="AQ10" s="55"/>
      <c r="AR10" s="55"/>
      <c r="AS10" s="55"/>
      <c r="AT10" s="54">
        <f>データ!W6</f>
        <v>2.5499999999999998</v>
      </c>
      <c r="AU10" s="54"/>
      <c r="AV10" s="54"/>
      <c r="AW10" s="54"/>
      <c r="AX10" s="54"/>
      <c r="AY10" s="54"/>
      <c r="AZ10" s="54"/>
      <c r="BA10" s="54"/>
      <c r="BB10" s="54">
        <f>データ!X6</f>
        <v>2344.31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iv3AJHgxm5SZzBDoxmphwZAE6EdV/6+5fT7SuaN4vvj3b8ymQiT//kGZUXOuysuMd/p+FBRuM870a8Hcmn5knQ==" saltValue="nEQJR841N+eYpOdErqSL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154822</v>
      </c>
      <c r="D6" s="19">
        <f t="shared" si="3"/>
        <v>47</v>
      </c>
      <c r="E6" s="19">
        <f t="shared" si="3"/>
        <v>17</v>
      </c>
      <c r="F6" s="19">
        <f t="shared" si="3"/>
        <v>4</v>
      </c>
      <c r="G6" s="19">
        <f t="shared" si="3"/>
        <v>0</v>
      </c>
      <c r="H6" s="19" t="str">
        <f t="shared" si="3"/>
        <v>新潟県　津南町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66.53</v>
      </c>
      <c r="Q6" s="20">
        <f t="shared" si="3"/>
        <v>92.76</v>
      </c>
      <c r="R6" s="20">
        <f t="shared" si="3"/>
        <v>3410</v>
      </c>
      <c r="S6" s="20">
        <f t="shared" si="3"/>
        <v>9057</v>
      </c>
      <c r="T6" s="20">
        <f t="shared" si="3"/>
        <v>170.21</v>
      </c>
      <c r="U6" s="20">
        <f t="shared" si="3"/>
        <v>53.21</v>
      </c>
      <c r="V6" s="20">
        <f t="shared" si="3"/>
        <v>5978</v>
      </c>
      <c r="W6" s="20">
        <f t="shared" si="3"/>
        <v>2.5499999999999998</v>
      </c>
      <c r="X6" s="20">
        <f t="shared" si="3"/>
        <v>2344.31</v>
      </c>
      <c r="Y6" s="21">
        <f>IF(Y7="",NA(),Y7)</f>
        <v>88.95</v>
      </c>
      <c r="Z6" s="21">
        <f t="shared" ref="Z6:AH6" si="4">IF(Z7="",NA(),Z7)</f>
        <v>90.5</v>
      </c>
      <c r="AA6" s="21">
        <f t="shared" si="4"/>
        <v>89.72</v>
      </c>
      <c r="AB6" s="21">
        <f t="shared" si="4"/>
        <v>90.25</v>
      </c>
      <c r="AC6" s="21">
        <f t="shared" si="4"/>
        <v>90.12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565.78</v>
      </c>
      <c r="BG6" s="21">
        <f t="shared" ref="BG6:BO6" si="7">IF(BG7="",NA(),BG7)</f>
        <v>976.39</v>
      </c>
      <c r="BH6" s="21">
        <f t="shared" si="7"/>
        <v>697.92</v>
      </c>
      <c r="BI6" s="21">
        <f t="shared" si="7"/>
        <v>503.23</v>
      </c>
      <c r="BJ6" s="21">
        <f t="shared" si="7"/>
        <v>594.21</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96.87</v>
      </c>
      <c r="BR6" s="21">
        <f t="shared" ref="BR6:BZ6" si="8">IF(BR7="",NA(),BR7)</f>
        <v>73.87</v>
      </c>
      <c r="BS6" s="21">
        <f t="shared" si="8"/>
        <v>72.47</v>
      </c>
      <c r="BT6" s="21">
        <f t="shared" si="8"/>
        <v>73.3</v>
      </c>
      <c r="BU6" s="21">
        <f t="shared" si="8"/>
        <v>73.849999999999994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192.97</v>
      </c>
      <c r="CC6" s="21">
        <f t="shared" ref="CC6:CK6" si="9">IF(CC7="",NA(),CC7)</f>
        <v>253</v>
      </c>
      <c r="CD6" s="21">
        <f t="shared" si="9"/>
        <v>259.45999999999998</v>
      </c>
      <c r="CE6" s="21">
        <f t="shared" si="9"/>
        <v>258.56</v>
      </c>
      <c r="CF6" s="21">
        <f t="shared" si="9"/>
        <v>257.55</v>
      </c>
      <c r="CG6" s="21">
        <f t="shared" si="9"/>
        <v>221.81</v>
      </c>
      <c r="CH6" s="21">
        <f t="shared" si="9"/>
        <v>230.02</v>
      </c>
      <c r="CI6" s="21">
        <f t="shared" si="9"/>
        <v>228.47</v>
      </c>
      <c r="CJ6" s="21">
        <f t="shared" si="9"/>
        <v>224.88</v>
      </c>
      <c r="CK6" s="21">
        <f t="shared" si="9"/>
        <v>228.64</v>
      </c>
      <c r="CL6" s="20" t="str">
        <f>IF(CL7="","",IF(CL7="-","【-】","【"&amp;SUBSTITUTE(TEXT(CL7,"#,##0.00"),"-","△")&amp;"】"))</f>
        <v>【216.39】</v>
      </c>
      <c r="CM6" s="21">
        <f>IF(CM7="",NA(),CM7)</f>
        <v>49.23</v>
      </c>
      <c r="CN6" s="21">
        <f t="shared" ref="CN6:CV6" si="10">IF(CN7="",NA(),CN7)</f>
        <v>47.75</v>
      </c>
      <c r="CO6" s="21">
        <f t="shared" si="10"/>
        <v>46.8</v>
      </c>
      <c r="CP6" s="21">
        <f t="shared" si="10"/>
        <v>45.87</v>
      </c>
      <c r="CQ6" s="21">
        <f t="shared" si="10"/>
        <v>36.049999999999997</v>
      </c>
      <c r="CR6" s="21">
        <f t="shared" si="10"/>
        <v>43.36</v>
      </c>
      <c r="CS6" s="21">
        <f t="shared" si="10"/>
        <v>42.56</v>
      </c>
      <c r="CT6" s="21">
        <f t="shared" si="10"/>
        <v>42.47</v>
      </c>
      <c r="CU6" s="21">
        <f t="shared" si="10"/>
        <v>42.4</v>
      </c>
      <c r="CV6" s="21">
        <f t="shared" si="10"/>
        <v>42.28</v>
      </c>
      <c r="CW6" s="20" t="str">
        <f>IF(CW7="","",IF(CW7="-","【-】","【"&amp;SUBSTITUTE(TEXT(CW7,"#,##0.00"),"-","△")&amp;"】"))</f>
        <v>【42.57】</v>
      </c>
      <c r="CX6" s="21">
        <f>IF(CX7="",NA(),CX7)</f>
        <v>77.81</v>
      </c>
      <c r="CY6" s="21">
        <f t="shared" ref="CY6:DG6" si="11">IF(CY7="",NA(),CY7)</f>
        <v>78.48</v>
      </c>
      <c r="CZ6" s="21">
        <f t="shared" si="11"/>
        <v>79.87</v>
      </c>
      <c r="DA6" s="21">
        <f t="shared" si="11"/>
        <v>80.05</v>
      </c>
      <c r="DB6" s="21">
        <f t="shared" si="11"/>
        <v>80.95</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154822</v>
      </c>
      <c r="D7" s="23">
        <v>47</v>
      </c>
      <c r="E7" s="23">
        <v>17</v>
      </c>
      <c r="F7" s="23">
        <v>4</v>
      </c>
      <c r="G7" s="23">
        <v>0</v>
      </c>
      <c r="H7" s="23" t="s">
        <v>98</v>
      </c>
      <c r="I7" s="23" t="s">
        <v>99</v>
      </c>
      <c r="J7" s="23" t="s">
        <v>100</v>
      </c>
      <c r="K7" s="23" t="s">
        <v>101</v>
      </c>
      <c r="L7" s="23" t="s">
        <v>102</v>
      </c>
      <c r="M7" s="23" t="s">
        <v>103</v>
      </c>
      <c r="N7" s="24" t="s">
        <v>104</v>
      </c>
      <c r="O7" s="24" t="s">
        <v>105</v>
      </c>
      <c r="P7" s="24">
        <v>66.53</v>
      </c>
      <c r="Q7" s="24">
        <v>92.76</v>
      </c>
      <c r="R7" s="24">
        <v>3410</v>
      </c>
      <c r="S7" s="24">
        <v>9057</v>
      </c>
      <c r="T7" s="24">
        <v>170.21</v>
      </c>
      <c r="U7" s="24">
        <v>53.21</v>
      </c>
      <c r="V7" s="24">
        <v>5978</v>
      </c>
      <c r="W7" s="24">
        <v>2.5499999999999998</v>
      </c>
      <c r="X7" s="24">
        <v>2344.31</v>
      </c>
      <c r="Y7" s="24">
        <v>88.95</v>
      </c>
      <c r="Z7" s="24">
        <v>90.5</v>
      </c>
      <c r="AA7" s="24">
        <v>89.72</v>
      </c>
      <c r="AB7" s="24">
        <v>90.25</v>
      </c>
      <c r="AC7" s="24">
        <v>90.12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565.78</v>
      </c>
      <c r="BG7" s="24">
        <v>976.39</v>
      </c>
      <c r="BH7" s="24">
        <v>697.92</v>
      </c>
      <c r="BI7" s="24">
        <v>503.23</v>
      </c>
      <c r="BJ7" s="24">
        <v>594.21</v>
      </c>
      <c r="BK7" s="24">
        <v>1243.71</v>
      </c>
      <c r="BL7" s="24">
        <v>1194.1500000000001</v>
      </c>
      <c r="BM7" s="24">
        <v>1206.79</v>
      </c>
      <c r="BN7" s="24">
        <v>1258.43</v>
      </c>
      <c r="BO7" s="24">
        <v>1163.75</v>
      </c>
      <c r="BP7" s="24">
        <v>1201.79</v>
      </c>
      <c r="BQ7" s="24">
        <v>96.87</v>
      </c>
      <c r="BR7" s="24">
        <v>73.87</v>
      </c>
      <c r="BS7" s="24">
        <v>72.47</v>
      </c>
      <c r="BT7" s="24">
        <v>73.3</v>
      </c>
      <c r="BU7" s="24">
        <v>73.849999999999994</v>
      </c>
      <c r="BV7" s="24">
        <v>74.3</v>
      </c>
      <c r="BW7" s="24">
        <v>72.260000000000005</v>
      </c>
      <c r="BX7" s="24">
        <v>71.84</v>
      </c>
      <c r="BY7" s="24">
        <v>73.36</v>
      </c>
      <c r="BZ7" s="24">
        <v>72.599999999999994</v>
      </c>
      <c r="CA7" s="24">
        <v>75.31</v>
      </c>
      <c r="CB7" s="24">
        <v>192.97</v>
      </c>
      <c r="CC7" s="24">
        <v>253</v>
      </c>
      <c r="CD7" s="24">
        <v>259.45999999999998</v>
      </c>
      <c r="CE7" s="24">
        <v>258.56</v>
      </c>
      <c r="CF7" s="24">
        <v>257.55</v>
      </c>
      <c r="CG7" s="24">
        <v>221.81</v>
      </c>
      <c r="CH7" s="24">
        <v>230.02</v>
      </c>
      <c r="CI7" s="24">
        <v>228.47</v>
      </c>
      <c r="CJ7" s="24">
        <v>224.88</v>
      </c>
      <c r="CK7" s="24">
        <v>228.64</v>
      </c>
      <c r="CL7" s="24">
        <v>216.39</v>
      </c>
      <c r="CM7" s="24">
        <v>49.23</v>
      </c>
      <c r="CN7" s="24">
        <v>47.75</v>
      </c>
      <c r="CO7" s="24">
        <v>46.8</v>
      </c>
      <c r="CP7" s="24">
        <v>45.87</v>
      </c>
      <c r="CQ7" s="24">
        <v>36.049999999999997</v>
      </c>
      <c r="CR7" s="24">
        <v>43.36</v>
      </c>
      <c r="CS7" s="24">
        <v>42.56</v>
      </c>
      <c r="CT7" s="24">
        <v>42.47</v>
      </c>
      <c r="CU7" s="24">
        <v>42.4</v>
      </c>
      <c r="CV7" s="24">
        <v>42.28</v>
      </c>
      <c r="CW7" s="24">
        <v>42.57</v>
      </c>
      <c r="CX7" s="24">
        <v>77.81</v>
      </c>
      <c r="CY7" s="24">
        <v>78.48</v>
      </c>
      <c r="CZ7" s="24">
        <v>79.87</v>
      </c>
      <c r="DA7" s="24">
        <v>80.05</v>
      </c>
      <c r="DB7" s="24">
        <v>80.95</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涌井 早紀</cp:lastModifiedBy>
  <cp:lastPrinted>2023-01-16T08:26:44Z</cp:lastPrinted>
  <dcterms:created xsi:type="dcterms:W3CDTF">2022-12-01T01:51:01Z</dcterms:created>
  <dcterms:modified xsi:type="dcterms:W3CDTF">2023-01-16T08:27:09Z</dcterms:modified>
  <cp:category/>
</cp:coreProperties>
</file>